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<sst xmlns="http://schemas.openxmlformats.org/spreadsheetml/2006/main" count="47" uniqueCount="34">
  <si>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Carbon dioxide emissions</t>
  </si>
  <si>
    <t>Electricity:</t>
  </si>
  <si>
    <t>Natural Gas:</t>
  </si>
  <si>
    <t>Air travel 1:</t>
  </si>
  <si>
    <t>Vehicle 1:</t>
  </si>
  <si>
    <t>Vehicle 2:</t>
  </si>
  <si>
    <t>Vehicle 3:</t>
  </si>
  <si>
    <t>Air travel 2:</t>
  </si>
  <si>
    <t>Air travel 3:</t>
  </si>
  <si>
    <t>Vehicles Total:</t>
  </si>
  <si>
    <t>Air Travel Total:</t>
  </si>
  <si>
    <t>Emissions Total:</t>
  </si>
  <si>
    <t>miles/year</t>
  </si>
  <si>
    <t>miles/gallon</t>
  </si>
  <si>
    <t>lbs/year</t>
  </si>
  <si>
    <t>tons/year</t>
  </si>
  <si>
    <t>thousand cubic ft/month</t>
  </si>
  <si>
    <t>Factor: 1.15 lbs/tcf</t>
  </si>
  <si>
    <t>Factor:19.4 lbs/gal for gasoline, 22.2 lbs/gal for diesel</t>
  </si>
  <si>
    <r>
      <t xml:space="preserve">Coal: </t>
    </r>
    <r>
      <rPr>
        <b/>
        <sz val="10"/>
        <color indexed="10"/>
        <rFont val="Arial"/>
        <family val="2"/>
      </rPr>
      <t>Enter 0</t>
    </r>
    <r>
      <rPr>
        <b/>
        <sz val="10"/>
        <rFont val="Arial"/>
        <family val="2"/>
      </rPr>
      <t xml:space="preserve">. Nat. Gas: </t>
    </r>
    <r>
      <rPr>
        <b/>
        <sz val="10"/>
        <color indexed="10"/>
        <rFont val="Arial"/>
        <family val="2"/>
      </rPr>
      <t>Enter 1</t>
    </r>
    <r>
      <rPr>
        <b/>
        <sz val="10"/>
        <rFont val="Arial"/>
        <family val="2"/>
      </rPr>
      <t xml:space="preserve">. Mixed: </t>
    </r>
    <r>
      <rPr>
        <b/>
        <sz val="10"/>
        <color indexed="10"/>
        <rFont val="Arial"/>
        <family val="2"/>
      </rPr>
      <t>Enter 2</t>
    </r>
    <r>
      <rPr>
        <b/>
        <sz val="10"/>
        <rFont val="Arial"/>
        <family val="2"/>
      </rPr>
      <t>.</t>
    </r>
  </si>
  <si>
    <r>
      <t xml:space="preserve">Gasoline: </t>
    </r>
    <r>
      <rPr>
        <b/>
        <sz val="10"/>
        <color indexed="10"/>
        <rFont val="Arial"/>
        <family val="2"/>
      </rPr>
      <t>Enter 0</t>
    </r>
    <r>
      <rPr>
        <b/>
        <sz val="10"/>
        <rFont val="Arial"/>
        <family val="2"/>
      </rPr>
      <t xml:space="preserve">. Diesel: </t>
    </r>
    <r>
      <rPr>
        <b/>
        <sz val="10"/>
        <color indexed="10"/>
        <rFont val="Arial"/>
        <family val="2"/>
      </rPr>
      <t>Enter 1</t>
    </r>
    <r>
      <rPr>
        <b/>
        <sz val="10"/>
        <rFont val="Arial"/>
        <family val="2"/>
      </rPr>
      <t>.</t>
    </r>
  </si>
  <si>
    <t>kWh</t>
  </si>
  <si>
    <t>Green tags to buy to offset emissions</t>
  </si>
  <si>
    <t>http://www.green-e.org</t>
  </si>
  <si>
    <t>http://en.wikipedia.org/wiki/Green_tags</t>
  </si>
  <si>
    <t>Created by L. David Roper</t>
  </si>
  <si>
    <t>http://arts.bev.net/roperldavid</t>
  </si>
  <si>
    <t>Find green-tags vendors:</t>
  </si>
  <si>
    <t>Dividing by 1.75 lbs/kWh for mixed fuel for electric production</t>
  </si>
  <si>
    <t>Heating Oil:</t>
  </si>
  <si>
    <t>gallons     /month</t>
  </si>
  <si>
    <t>kWh           /Month</t>
  </si>
  <si>
    <t>Factor:2.25 lbs/kWh for coal, 1.14 lbs/kWh for natural gas, 1.75 lbs/kWh for mixed</t>
  </si>
  <si>
    <t>Factor: 0.7 lbs/year/person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</si>
</sst>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20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41" fontId="2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1" fontId="0" fillId="0" borderId="1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2" fontId="2" fillId="0" borderId="5" xfId="0" applyNumberFormat="1" applyFont="1" applyBorder="1" applyAlignment="1">
      <alignment horizontal="right"/>
    </xf>
    <xf numFmtId="41" fontId="1" fillId="0" borderId="2" xfId="0" applyNumberFormat="1" applyFont="1" applyBorder="1" applyAlignment="1">
      <alignment horizontal="center" wrapText="1"/>
    </xf>
    <xf numFmtId="41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41" fontId="7" fillId="0" borderId="8" xfId="0" applyNumberFormat="1" applyFont="1" applyBorder="1" applyAlignment="1">
      <alignment/>
    </xf>
    <xf numFmtId="41" fontId="1" fillId="0" borderId="8" xfId="0" applyNumberFormat="1" applyFont="1" applyBorder="1" applyAlignment="1">
      <alignment horizontal="center" wrapText="1"/>
    </xf>
    <xf numFmtId="37" fontId="9" fillId="0" borderId="6" xfId="0" applyNumberFormat="1" applyFont="1" applyBorder="1" applyAlignment="1">
      <alignment/>
    </xf>
    <xf numFmtId="37" fontId="7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7" fillId="0" borderId="2" xfId="0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3" fontId="9" fillId="0" borderId="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-e.org/" TargetMode="External" /><Relationship Id="rId2" Type="http://schemas.openxmlformats.org/officeDocument/2006/relationships/hyperlink" Target="http://en.wikipedia.org/wiki/Green_tags" TargetMode="External" /><Relationship Id="rId3" Type="http://schemas.openxmlformats.org/officeDocument/2006/relationships/hyperlink" Target="http://arts.bev.net/roperldav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5.00390625" style="0" bestFit="1" customWidth="1"/>
    <col min="2" max="2" width="10.57421875" style="1" bestFit="1" customWidth="1"/>
    <col min="3" max="3" width="12.140625" style="1" bestFit="1" customWidth="1"/>
    <col min="4" max="4" width="9.57421875" style="1" bestFit="1" customWidth="1"/>
    <col min="5" max="5" width="8.7109375" style="2" bestFit="1" customWidth="1"/>
    <col min="6" max="6" width="9.28125" style="3" bestFit="1" customWidth="1"/>
    <col min="7" max="7" width="9.7109375" style="0" customWidth="1"/>
    <col min="8" max="8" width="11.57421875" style="0" customWidth="1"/>
  </cols>
  <sheetData>
    <row r="1" spans="1:9" ht="38.25">
      <c r="A1" s="4" t="s">
        <v>0</v>
      </c>
      <c r="D1" s="2" t="s">
        <v>27</v>
      </c>
      <c r="F1" s="6" t="s">
        <v>23</v>
      </c>
      <c r="I1" s="6" t="s">
        <v>24</v>
      </c>
    </row>
    <row r="2" spans="1:8" ht="64.5" customHeight="1">
      <c r="A2" s="8"/>
      <c r="B2" s="9" t="s">
        <v>12</v>
      </c>
      <c r="C2" s="9" t="s">
        <v>13</v>
      </c>
      <c r="D2" s="10" t="s">
        <v>20</v>
      </c>
      <c r="E2" s="11" t="s">
        <v>14</v>
      </c>
      <c r="F2" s="12" t="s">
        <v>15</v>
      </c>
      <c r="G2" s="41" t="s">
        <v>22</v>
      </c>
      <c r="H2" s="13" t="s">
        <v>18</v>
      </c>
    </row>
    <row r="3" spans="1:8" ht="12.75">
      <c r="A3" s="8" t="s">
        <v>4</v>
      </c>
      <c r="B3" s="20">
        <v>15000</v>
      </c>
      <c r="C3" s="20">
        <v>25</v>
      </c>
      <c r="D3" s="20">
        <v>0</v>
      </c>
      <c r="E3" s="20">
        <f>IF(C3=0,0,IF(D3=0,19.4,22.2)*B3/C3)</f>
        <v>11640</v>
      </c>
      <c r="F3" s="24">
        <f>+E3/2000</f>
        <v>5.82</v>
      </c>
      <c r="G3" s="37"/>
      <c r="H3" s="8"/>
    </row>
    <row r="4" spans="1:8" ht="12.75">
      <c r="A4" s="8" t="s">
        <v>5</v>
      </c>
      <c r="B4" s="20">
        <v>10000</v>
      </c>
      <c r="C4" s="20">
        <v>45</v>
      </c>
      <c r="D4" s="20">
        <v>0</v>
      </c>
      <c r="E4" s="20">
        <f>IF(C4=0,0,IF(D4=0,19.4,22.2)*B4/C4)</f>
        <v>4311.111111111111</v>
      </c>
      <c r="F4" s="24">
        <f>+E4/2000</f>
        <v>2.1555555555555554</v>
      </c>
      <c r="G4" s="38"/>
      <c r="H4" s="8"/>
    </row>
    <row r="5" spans="1:8" ht="13.5" thickBot="1">
      <c r="A5" s="18" t="s">
        <v>6</v>
      </c>
      <c r="B5" s="21"/>
      <c r="C5" s="21"/>
      <c r="D5" s="21"/>
      <c r="E5" s="21">
        <f>IF(C5=0,0,IF(D5=0,19.4,22.2)*B5/C5)</f>
        <v>0</v>
      </c>
      <c r="F5" s="27">
        <f>+E5/2000</f>
        <v>0</v>
      </c>
      <c r="G5" s="42"/>
      <c r="H5" s="43"/>
    </row>
    <row r="6" spans="1:9" ht="13.5" thickBot="1">
      <c r="A6" s="17" t="s">
        <v>9</v>
      </c>
      <c r="B6" s="22">
        <f>SUM(B3:B5)</f>
        <v>25000</v>
      </c>
      <c r="C6" s="22"/>
      <c r="D6" s="22"/>
      <c r="E6" s="22">
        <f>SUM(E3:E5)</f>
        <v>15951.111111111111</v>
      </c>
      <c r="F6" s="44">
        <f>SUM(F3:F5)</f>
        <v>7.975555555555555</v>
      </c>
      <c r="G6" s="46">
        <f>+E6/1.75</f>
        <v>9114.920634920634</v>
      </c>
      <c r="H6" s="47" t="s">
        <v>21</v>
      </c>
      <c r="I6" s="5" t="s">
        <v>28</v>
      </c>
    </row>
    <row r="7" spans="1:8" ht="79.5" customHeight="1" thickBot="1">
      <c r="A7" s="31"/>
      <c r="B7" s="19" t="s">
        <v>31</v>
      </c>
      <c r="C7" s="32"/>
      <c r="D7" s="10" t="s">
        <v>19</v>
      </c>
      <c r="E7" s="16" t="s">
        <v>14</v>
      </c>
      <c r="F7" s="12" t="s">
        <v>15</v>
      </c>
      <c r="G7" s="48"/>
      <c r="H7" s="49" t="s">
        <v>32</v>
      </c>
    </row>
    <row r="8" spans="1:9" ht="13.5" thickBot="1">
      <c r="A8" s="15" t="s">
        <v>1</v>
      </c>
      <c r="B8" s="23">
        <v>2500</v>
      </c>
      <c r="C8" s="23"/>
      <c r="D8" s="23">
        <v>0</v>
      </c>
      <c r="E8" s="23">
        <f>+B8*12*IF(D8=0,2.25,IF(D8=1,1.14,1.75))</f>
        <v>67500</v>
      </c>
      <c r="F8" s="58">
        <f>+E8/2000</f>
        <v>33.75</v>
      </c>
      <c r="G8" s="46">
        <f>+E8/1.75</f>
        <v>38571.42857142857</v>
      </c>
      <c r="H8" s="47" t="s">
        <v>21</v>
      </c>
      <c r="I8" s="5" t="s">
        <v>28</v>
      </c>
    </row>
    <row r="9" spans="1:8" ht="39" thickBot="1">
      <c r="A9" s="8"/>
      <c r="B9" s="19" t="s">
        <v>16</v>
      </c>
      <c r="C9" s="25"/>
      <c r="D9" s="25"/>
      <c r="E9" s="26"/>
      <c r="F9" s="24"/>
      <c r="G9" s="48"/>
      <c r="H9" s="49" t="s">
        <v>17</v>
      </c>
    </row>
    <row r="10" spans="1:9" ht="13.5" thickBot="1">
      <c r="A10" s="15" t="s">
        <v>2</v>
      </c>
      <c r="B10" s="23">
        <v>0</v>
      </c>
      <c r="C10" s="23"/>
      <c r="D10" s="23"/>
      <c r="E10" s="23">
        <f>+B10*121</f>
        <v>0</v>
      </c>
      <c r="F10" s="58">
        <f>+E10/2000</f>
        <v>0</v>
      </c>
      <c r="G10" s="50">
        <f>+E10/1.75</f>
        <v>0</v>
      </c>
      <c r="H10" s="47" t="s">
        <v>21</v>
      </c>
      <c r="I10" s="5" t="s">
        <v>28</v>
      </c>
    </row>
    <row r="11" spans="1:9" ht="26.25" thickBot="1">
      <c r="A11" s="8"/>
      <c r="B11" s="30" t="s">
        <v>30</v>
      </c>
      <c r="C11" s="20"/>
      <c r="D11" s="20"/>
      <c r="E11" s="20"/>
      <c r="F11" s="24"/>
      <c r="G11" s="51"/>
      <c r="H11" s="52"/>
      <c r="I11" s="5"/>
    </row>
    <row r="12" spans="1:9" ht="13.5" thickBot="1">
      <c r="A12" s="15" t="s">
        <v>29</v>
      </c>
      <c r="B12" s="23">
        <v>0</v>
      </c>
      <c r="C12" s="23"/>
      <c r="D12" s="23"/>
      <c r="E12" s="23">
        <f>+B12*22.5</f>
        <v>0</v>
      </c>
      <c r="F12" s="58">
        <f>+E12/2000</f>
        <v>0</v>
      </c>
      <c r="G12" s="50">
        <f>+E12/1.75</f>
        <v>0</v>
      </c>
      <c r="H12" s="47" t="s">
        <v>21</v>
      </c>
      <c r="I12" s="5"/>
    </row>
    <row r="13" spans="1:8" ht="24.75" customHeight="1">
      <c r="A13" s="8"/>
      <c r="B13" s="9" t="s">
        <v>12</v>
      </c>
      <c r="C13" s="14"/>
      <c r="D13" s="14"/>
      <c r="E13" s="16" t="s">
        <v>14</v>
      </c>
      <c r="F13" s="12" t="s">
        <v>15</v>
      </c>
      <c r="G13" s="53"/>
      <c r="H13" s="45" t="s">
        <v>33</v>
      </c>
    </row>
    <row r="14" spans="1:8" ht="12.75">
      <c r="A14" s="8" t="s">
        <v>3</v>
      </c>
      <c r="B14" s="20">
        <v>9000</v>
      </c>
      <c r="C14" s="20"/>
      <c r="D14" s="20"/>
      <c r="E14" s="20">
        <f>0.7*B14</f>
        <v>6300</v>
      </c>
      <c r="F14" s="28">
        <f>+E14/2000</f>
        <v>3.15</v>
      </c>
      <c r="G14" s="39"/>
      <c r="H14" s="8"/>
    </row>
    <row r="15" spans="1:8" ht="12.75">
      <c r="A15" s="8" t="s">
        <v>7</v>
      </c>
      <c r="B15" s="20">
        <v>7000</v>
      </c>
      <c r="C15" s="20"/>
      <c r="D15" s="20"/>
      <c r="E15" s="20">
        <f>0.7*B15</f>
        <v>4900</v>
      </c>
      <c r="F15" s="28">
        <f>+E15/2000</f>
        <v>2.45</v>
      </c>
      <c r="G15" s="39"/>
      <c r="H15" s="8"/>
    </row>
    <row r="16" spans="1:8" ht="13.5" thickBot="1">
      <c r="A16" s="18" t="s">
        <v>8</v>
      </c>
      <c r="B16" s="21"/>
      <c r="C16" s="21"/>
      <c r="D16" s="21"/>
      <c r="E16" s="21">
        <f>0.9*B16</f>
        <v>0</v>
      </c>
      <c r="F16" s="29">
        <f>+E16/2000</f>
        <v>0</v>
      </c>
      <c r="G16" s="40"/>
      <c r="H16" s="18"/>
    </row>
    <row r="17" spans="1:9" ht="13.5" thickBot="1">
      <c r="A17" s="17" t="s">
        <v>10</v>
      </c>
      <c r="B17" s="22"/>
      <c r="C17" s="22"/>
      <c r="D17" s="22"/>
      <c r="E17" s="22">
        <f>SUM(E14:E16)</f>
        <v>11200</v>
      </c>
      <c r="F17" s="54">
        <f>SUM(F14:F16)</f>
        <v>5.6</v>
      </c>
      <c r="G17" s="57">
        <f>+E17/1.75</f>
        <v>6400</v>
      </c>
      <c r="H17" s="47" t="s">
        <v>21</v>
      </c>
      <c r="I17" s="5" t="s">
        <v>28</v>
      </c>
    </row>
    <row r="18" spans="1:8" ht="13.5" thickBot="1">
      <c r="A18" s="18"/>
      <c r="B18" s="21"/>
      <c r="C18" s="21"/>
      <c r="D18" s="21"/>
      <c r="E18" s="21"/>
      <c r="F18" s="21"/>
      <c r="G18" s="55"/>
      <c r="H18" s="56"/>
    </row>
    <row r="19" spans="1:8" ht="13.5" thickBot="1">
      <c r="A19" s="33" t="s">
        <v>11</v>
      </c>
      <c r="B19" s="34"/>
      <c r="C19" s="34"/>
      <c r="D19" s="34"/>
      <c r="E19" s="35">
        <f>+E6+E8+E10+E17</f>
        <v>94651.11111111111</v>
      </c>
      <c r="F19" s="36">
        <f>+F6+F8+F10+F17</f>
        <v>47.32555555555556</v>
      </c>
      <c r="G19" s="57">
        <f>+G6+G8+G10+G12+G17</f>
        <v>54086.34920634921</v>
      </c>
      <c r="H19" s="47" t="s">
        <v>21</v>
      </c>
    </row>
    <row r="21" spans="1:3" ht="12.75">
      <c r="A21" t="s">
        <v>25</v>
      </c>
      <c r="C21" s="7" t="s">
        <v>26</v>
      </c>
    </row>
  </sheetData>
  <hyperlinks>
    <hyperlink ref="F1" r:id="rId1" display="http://www.green-e.org"/>
    <hyperlink ref="I1" r:id="rId2" display="http://en.wikipedia.org/wiki/Green_tags"/>
    <hyperlink ref="C21" r:id="rId3" display="http://arts.bev.net/roperldavid"/>
  </hyperlinks>
  <printOptions/>
  <pageMargins left="0.75" right="0.75" top="1" bottom="1" header="0.5" footer="0.5"/>
  <pageSetup fitToHeight="1" fitToWidth="1" horizontalDpi="600" verticalDpi="600" orientation="landscape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VPI&amp;SU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David Roper</dc:creator>
  <cp:keywords/>
  <dc:description/>
  <cp:lastModifiedBy>L. David Roper</cp:lastModifiedBy>
  <cp:lastPrinted>2006-12-27T19:55:58Z</cp:lastPrinted>
  <dcterms:created xsi:type="dcterms:W3CDTF">2006-12-27T18:58:22Z</dcterms:created>
  <dcterms:modified xsi:type="dcterms:W3CDTF">2007-02-27T15:11:59Z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